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h.pauly\Dropbox\MPM\LIGHT\"/>
    </mc:Choice>
  </mc:AlternateContent>
  <xr:revisionPtr revIDLastSave="0" documentId="13_ncr:1_{78F81BF9-92D1-4CFA-B97C-CDF4D6745F72}" xr6:coauthVersionLast="47" xr6:coauthVersionMax="47" xr10:uidLastSave="{00000000-0000-0000-0000-000000000000}"/>
  <bookViews>
    <workbookView xWindow="-108" yWindow="348" windowWidth="23256" windowHeight="1272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28" i="1"/>
  <c r="I28" i="1"/>
  <c r="I3" i="1"/>
  <c r="I2" i="1"/>
  <c r="I8" i="1"/>
  <c r="I12" i="1"/>
  <c r="I9" i="1"/>
  <c r="I11" i="1"/>
  <c r="I10" i="1"/>
  <c r="I7" i="1"/>
  <c r="I15" i="1"/>
  <c r="I17" i="1"/>
  <c r="I16" i="1"/>
  <c r="I14" i="1"/>
  <c r="I13" i="1"/>
  <c r="I18" i="1"/>
  <c r="I22" i="1"/>
  <c r="I23" i="1"/>
  <c r="I21" i="1"/>
  <c r="I20" i="1"/>
  <c r="I19" i="1"/>
  <c r="I25" i="1"/>
  <c r="I24" i="1"/>
  <c r="I27" i="1"/>
  <c r="I26" i="1"/>
  <c r="I29" i="1"/>
  <c r="I34" i="1"/>
  <c r="I30" i="1"/>
  <c r="I36" i="1"/>
  <c r="I35" i="1"/>
  <c r="I38" i="1"/>
  <c r="I33" i="1"/>
  <c r="I32" i="1"/>
  <c r="I37" i="1"/>
  <c r="I31" i="1"/>
  <c r="I43" i="1"/>
  <c r="I42" i="1"/>
  <c r="I40" i="1"/>
  <c r="I41" i="1"/>
  <c r="I39" i="1"/>
  <c r="I48" i="1"/>
  <c r="I44" i="1"/>
  <c r="I45" i="1"/>
  <c r="I47" i="1"/>
  <c r="I46" i="1"/>
  <c r="I49" i="1"/>
  <c r="I50" i="1"/>
  <c r="I52" i="1"/>
  <c r="I51" i="1"/>
  <c r="I4" i="1"/>
  <c r="H25" i="1"/>
  <c r="H20" i="1"/>
  <c r="H4" i="1"/>
  <c r="H47" i="1"/>
  <c r="H18" i="1"/>
  <c r="H48" i="1"/>
  <c r="H44" i="1"/>
  <c r="H46" i="1"/>
  <c r="H50" i="1"/>
  <c r="H49" i="1"/>
  <c r="H15" i="1"/>
  <c r="H45" i="1"/>
  <c r="H31" i="1"/>
  <c r="H34" i="1"/>
  <c r="H16" i="1"/>
  <c r="H13" i="1"/>
  <c r="H14" i="1"/>
  <c r="H17" i="1"/>
  <c r="H51" i="1"/>
  <c r="H52" i="1"/>
  <c r="H11" i="1"/>
  <c r="H10" i="1"/>
  <c r="H8" i="1"/>
  <c r="H7" i="1"/>
  <c r="H9" i="1"/>
  <c r="H12" i="1"/>
  <c r="H26" i="1"/>
  <c r="H24" i="1"/>
  <c r="H21" i="1"/>
  <c r="H23" i="1"/>
  <c r="H22" i="1"/>
  <c r="H19" i="1"/>
  <c r="H27" i="1"/>
  <c r="H2" i="1"/>
  <c r="H3" i="1"/>
  <c r="H35" i="1"/>
  <c r="H33" i="1"/>
  <c r="H32" i="1"/>
  <c r="H38" i="1"/>
  <c r="H37" i="1"/>
  <c r="H30" i="1"/>
  <c r="H29" i="1"/>
  <c r="H36" i="1"/>
  <c r="H40" i="1"/>
  <c r="H41" i="1"/>
  <c r="H42" i="1"/>
  <c r="H43" i="1"/>
  <c r="H39" i="1"/>
  <c r="K6" i="1" l="1"/>
  <c r="K2" i="1"/>
  <c r="L20" i="1" l="1"/>
  <c r="L29" i="1"/>
  <c r="L9" i="1"/>
  <c r="L19" i="1"/>
  <c r="L28" i="1"/>
  <c r="L33" i="1"/>
  <c r="L22" i="1"/>
  <c r="L13" i="1"/>
  <c r="L35" i="1"/>
  <c r="L25" i="1"/>
  <c r="L30" i="1"/>
  <c r="L10" i="1"/>
  <c r="L27" i="1"/>
  <c r="L31" i="1"/>
  <c r="L36" i="1"/>
  <c r="L23" i="1"/>
  <c r="L32" i="1"/>
  <c r="L24" i="1"/>
  <c r="L11" i="1"/>
  <c r="L12" i="1"/>
  <c r="L21" i="1" s="1"/>
  <c r="L34" i="1"/>
  <c r="K3" i="1"/>
  <c r="K5" i="1" s="1"/>
  <c r="L15" i="1"/>
  <c r="L14" i="1"/>
  <c r="K4" i="1"/>
  <c r="L16" i="1"/>
</calcChain>
</file>

<file path=xl/sharedStrings.xml><?xml version="1.0" encoding="utf-8"?>
<sst xmlns="http://schemas.openxmlformats.org/spreadsheetml/2006/main" count="195" uniqueCount="106">
  <si>
    <t>W</t>
  </si>
  <si>
    <t>Notes</t>
  </si>
  <si>
    <t>SGM</t>
  </si>
  <si>
    <t>Q8</t>
  </si>
  <si>
    <t>Q7</t>
  </si>
  <si>
    <t>P6</t>
  </si>
  <si>
    <t>P5</t>
  </si>
  <si>
    <t>P2</t>
  </si>
  <si>
    <t>Watts</t>
  </si>
  <si>
    <t>Qté</t>
  </si>
  <si>
    <t>ROBE</t>
  </si>
  <si>
    <t>BMFL-B</t>
  </si>
  <si>
    <t>BMFL-WB</t>
  </si>
  <si>
    <t>ROBERT JULIAT</t>
  </si>
  <si>
    <t>613sx</t>
  </si>
  <si>
    <t>614sx</t>
  </si>
  <si>
    <t>713sx</t>
  </si>
  <si>
    <t>714sx2</t>
  </si>
  <si>
    <t>714sx</t>
  </si>
  <si>
    <t>310hpc</t>
  </si>
  <si>
    <t>329hpc</t>
  </si>
  <si>
    <t>ADB</t>
  </si>
  <si>
    <t>c101</t>
  </si>
  <si>
    <t>c201</t>
  </si>
  <si>
    <t>FORTE</t>
  </si>
  <si>
    <t>T1</t>
  </si>
  <si>
    <t>CLAY PAKY</t>
  </si>
  <si>
    <t>k10</t>
  </si>
  <si>
    <t>k20</t>
  </si>
  <si>
    <t>k25</t>
  </si>
  <si>
    <t>sharpy</t>
  </si>
  <si>
    <t>sharpy-w</t>
  </si>
  <si>
    <t>Mythos</t>
  </si>
  <si>
    <t>MEGA POINTE</t>
  </si>
  <si>
    <t>POINTE</t>
  </si>
  <si>
    <t>TETRA</t>
  </si>
  <si>
    <t>664sx</t>
  </si>
  <si>
    <t>SULLY</t>
  </si>
  <si>
    <t>VARILITE</t>
  </si>
  <si>
    <t>VL10</t>
  </si>
  <si>
    <t>VLZ</t>
  </si>
  <si>
    <t>MARTIN</t>
  </si>
  <si>
    <t>MAC AURA</t>
  </si>
  <si>
    <t>MAC AURA XB</t>
  </si>
  <si>
    <t>VIPER</t>
  </si>
  <si>
    <t>QUANTUM WASH</t>
  </si>
  <si>
    <t>Tot/fixt</t>
  </si>
  <si>
    <t>TOTAL</t>
  </si>
  <si>
    <t>A</t>
  </si>
  <si>
    <t>W/L</t>
  </si>
  <si>
    <t>A/L</t>
  </si>
  <si>
    <t>Fixture</t>
  </si>
  <si>
    <t>Brand</t>
  </si>
  <si>
    <t>Type</t>
  </si>
  <si>
    <t>trad</t>
  </si>
  <si>
    <t>led</t>
  </si>
  <si>
    <t>auto</t>
  </si>
  <si>
    <t>STARWAY</t>
  </si>
  <si>
    <t>Zenith120</t>
  </si>
  <si>
    <t>Cyclokolor</t>
  </si>
  <si>
    <t>Citykolor</t>
  </si>
  <si>
    <t>superkolor</t>
  </si>
  <si>
    <t>zoomkolor</t>
  </si>
  <si>
    <t>parkolor</t>
  </si>
  <si>
    <t>minibled</t>
  </si>
  <si>
    <t>parkolor120</t>
  </si>
  <si>
    <t>OXO</t>
  </si>
  <si>
    <t>PAR2-RGBW</t>
  </si>
  <si>
    <t>POWER</t>
  </si>
  <si>
    <t>400T</t>
  </si>
  <si>
    <t>250T</t>
  </si>
  <si>
    <t>125T</t>
  </si>
  <si>
    <t>63T</t>
  </si>
  <si>
    <t>32T</t>
  </si>
  <si>
    <t>16T</t>
  </si>
  <si>
    <t>32M</t>
  </si>
  <si>
    <t>16M</t>
  </si>
  <si>
    <t>AD - MPM</t>
  </si>
  <si>
    <t>AD0232M</t>
  </si>
  <si>
    <t>AD0332M</t>
  </si>
  <si>
    <t>AD0332T</t>
  </si>
  <si>
    <t>AD1816M</t>
  </si>
  <si>
    <t>AD432M</t>
  </si>
  <si>
    <t>AD616M</t>
  </si>
  <si>
    <t>AD1216</t>
  </si>
  <si>
    <t>AD1616MH</t>
  </si>
  <si>
    <t>AD2416MH</t>
  </si>
  <si>
    <t>AD3216MH</t>
  </si>
  <si>
    <t>AD4816M</t>
  </si>
  <si>
    <t>AD9616M</t>
  </si>
  <si>
    <t>AD250T</t>
  </si>
  <si>
    <t>AD400T</t>
  </si>
  <si>
    <t>CHAUVET</t>
  </si>
  <si>
    <t>Maverick</t>
  </si>
  <si>
    <t>T2</t>
  </si>
  <si>
    <t>ESPRITE</t>
  </si>
  <si>
    <t>DALIS 860</t>
  </si>
  <si>
    <t>Weight</t>
  </si>
  <si>
    <t>Tot/kg</t>
  </si>
  <si>
    <t>kg</t>
  </si>
  <si>
    <t>AD0263T</t>
  </si>
  <si>
    <t>AD0432T</t>
  </si>
  <si>
    <t>AD0632T</t>
  </si>
  <si>
    <t>T11</t>
  </si>
  <si>
    <t>ONAIR PANEL 2</t>
  </si>
  <si>
    <t>F-915FC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</si>
</sst>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1"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326F72-35B2-4E30-9F33-9DCE5C8E5D4B}" name="Table3" displayName="Table3" ref="A1:I52" totalsRowShown="0" tableBorderDxfId="20">
  <autoFilter ref="A1:I52" xr:uid="{13326F72-35B2-4E30-9F33-9DCE5C8E5D4B}"/>
  <sortState xmlns:xlrd2="http://schemas.microsoft.com/office/spreadsheetml/2017/richdata2" ref="A2:I52">
    <sortCondition ref="B1:B52"/>
  </sortState>
  <tableColumns count="9">
    <tableColumn id="7" xr3:uid="{73E72748-8DB5-4312-AD77-8E474EBFAB49}" name="Type"/>
    <tableColumn id="1" xr3:uid="{FE571CAB-E6EA-430D-AF0A-C7FE93E20E87}" name="Brand"/>
    <tableColumn id="2" xr3:uid="{A37E60A3-21A8-44EB-BA8A-D1D4C726537A}" name="Fixture"/>
    <tableColumn id="3" xr3:uid="{4F537CC9-8386-4FE9-A67B-E4ADB339C11B}" name="Watts" dataDxfId="19"/>
    <tableColumn id="8" xr3:uid="{890C3916-6300-45EF-A8B7-9720700FB29F}" name="Weight" dataDxfId="18"/>
    <tableColumn id="4" xr3:uid="{4F4E86BD-53D2-4AB1-A3ED-C8403312E65D}" name="Notes"/>
    <tableColumn id="5" xr3:uid="{2095CCEE-DE54-426A-BEA3-D10054A79B77}" name="Qté" dataDxfId="17"/>
    <tableColumn id="6" xr3:uid="{7BC2CE13-DD87-481E-92C2-DDB4B9BF1B6F}" name="Tot/fixt">
      <calculatedColumnFormula>G2*D2</calculatedColumnFormula>
    </tableColumn>
    <tableColumn id="9" xr3:uid="{EEA24E21-94B2-4823-85E7-11D4741FC45A}" name="Tot/kg" dataDxfId="16">
      <calculatedColumnFormula>Table3[[#This Row],[Qté]]*Table3[[#This Row],[Weight]]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tabSelected="1" workbookViewId="0">
      <selection activeCell="B6" sqref="B6"/>
    </sheetView>
  </sheetViews>
  <sheetFormatPr defaultRowHeight="14.4" x14ac:dyDescent="0.3"/>
  <cols>
    <col min="1" max="1" width="15.88671875" customWidth="1"/>
    <col min="2" max="2" width="19" customWidth="1"/>
    <col min="3" max="3" width="11.88671875" style="1" customWidth="1"/>
    <col min="4" max="4" width="14.88671875" customWidth="1"/>
    <col min="5" max="5" width="15.5546875" style="1" customWidth="1"/>
    <col min="6" max="6" width="10.109375" customWidth="1"/>
    <col min="7" max="7" width="10.6640625" customWidth="1"/>
    <col min="8" max="8" width="11.109375" customWidth="1"/>
    <col min="10" max="10" width="10.88671875" customWidth="1"/>
    <col min="11" max="11" width="11.109375" customWidth="1"/>
  </cols>
  <sheetData>
    <row r="1" spans="1:12" x14ac:dyDescent="0.3">
      <c r="A1" t="s">
        <v>53</v>
      </c>
      <c r="B1" t="s">
        <v>52</v>
      </c>
      <c r="C1" t="s">
        <v>51</v>
      </c>
      <c r="D1" s="1" t="s">
        <v>8</v>
      </c>
      <c r="E1" s="1" t="s">
        <v>97</v>
      </c>
      <c r="F1" t="s">
        <v>1</v>
      </c>
      <c r="G1" s="1" t="s">
        <v>9</v>
      </c>
      <c r="H1" t="s">
        <v>46</v>
      </c>
      <c r="I1" t="s">
        <v>98</v>
      </c>
      <c r="K1" s="9" t="s">
        <v>47</v>
      </c>
      <c r="L1" s="10"/>
    </row>
    <row r="2" spans="1:12" x14ac:dyDescent="0.3">
      <c r="A2" t="s">
        <v>54</v>
      </c>
      <c r="B2" t="s">
        <v>21</v>
      </c>
      <c r="C2" t="s">
        <v>23</v>
      </c>
      <c r="D2" s="1">
        <v>2000</v>
      </c>
      <c r="G2" s="1">
        <v>0</v>
      </c>
      <c r="H2">
        <f>G2*D2</f>
        <v>0</v>
      </c>
      <c r="I2" s="1">
        <f>Table3[[#This Row],[Qté]]*Table3[[#This Row],[Weight]]</f>
        <v>0</v>
      </c>
      <c r="K2" s="2">
        <f>SUM(H2:H52)</f>
        <v>0</v>
      </c>
      <c r="L2" s="3" t="s">
        <v>0</v>
      </c>
    </row>
    <row r="3" spans="1:12" x14ac:dyDescent="0.3">
      <c r="A3" t="s">
        <v>54</v>
      </c>
      <c r="B3" t="s">
        <v>21</v>
      </c>
      <c r="C3" t="s">
        <v>22</v>
      </c>
      <c r="D3" s="1">
        <v>1000</v>
      </c>
      <c r="G3" s="1">
        <v>0</v>
      </c>
      <c r="H3">
        <f>G3*D3</f>
        <v>0</v>
      </c>
      <c r="I3" s="1">
        <f>Table3[[#This Row],[Qté]]*Table3[[#This Row],[Weight]]</f>
        <v>0</v>
      </c>
      <c r="K3" s="2">
        <f>K2/240</f>
        <v>0</v>
      </c>
      <c r="L3" s="3" t="s">
        <v>48</v>
      </c>
    </row>
    <row r="4" spans="1:12" x14ac:dyDescent="0.3">
      <c r="A4" t="s">
        <v>56</v>
      </c>
      <c r="B4" t="s">
        <v>92</v>
      </c>
      <c r="C4" s="8" t="s">
        <v>93</v>
      </c>
      <c r="D4" s="1">
        <v>704</v>
      </c>
      <c r="F4" s="1"/>
      <c r="G4" s="1">
        <v>0</v>
      </c>
      <c r="H4">
        <f>G4*D4</f>
        <v>0</v>
      </c>
      <c r="I4" s="1">
        <f>Table3[[#This Row],[Qté]]*Table3[[#This Row],[Weight]]</f>
        <v>0</v>
      </c>
      <c r="K4" s="2">
        <f>K2/3</f>
        <v>0</v>
      </c>
      <c r="L4" s="3" t="s">
        <v>49</v>
      </c>
    </row>
    <row r="5" spans="1:12" x14ac:dyDescent="0.3">
      <c r="A5" t="s">
        <v>55</v>
      </c>
      <c r="B5" t="s">
        <v>92</v>
      </c>
      <c r="C5" t="s">
        <v>104</v>
      </c>
      <c r="D5" s="1">
        <v>370</v>
      </c>
      <c r="G5" s="1">
        <v>0</v>
      </c>
      <c r="H5">
        <f>G5*D5</f>
        <v>0</v>
      </c>
      <c r="I5" s="11">
        <f>Table3[[#This Row],[Qté]]*Table3[[#This Row],[Weight]]</f>
        <v>0</v>
      </c>
      <c r="K5" s="2">
        <f>K3/3</f>
        <v>0</v>
      </c>
      <c r="L5" s="3" t="s">
        <v>50</v>
      </c>
    </row>
    <row r="6" spans="1:12" x14ac:dyDescent="0.3">
      <c r="A6" t="s">
        <v>55</v>
      </c>
      <c r="B6" t="s">
        <v>92</v>
      </c>
      <c r="C6" t="s">
        <v>105</v>
      </c>
      <c r="D6" s="1">
        <v>293</v>
      </c>
      <c r="G6" s="1">
        <v>0</v>
      </c>
      <c r="H6">
        <f>G6*D6</f>
        <v>0</v>
      </c>
      <c r="I6" s="11">
        <f>Table3[[#This Row],[Qté]]*Table3[[#This Row],[Weight]]</f>
        <v>0</v>
      </c>
      <c r="K6" s="4">
        <f>SUM(Table3[Tot/kg])</f>
        <v>0</v>
      </c>
      <c r="L6" s="5" t="s">
        <v>99</v>
      </c>
    </row>
    <row r="7" spans="1:12" x14ac:dyDescent="0.3">
      <c r="A7" t="s">
        <v>56</v>
      </c>
      <c r="B7" t="s">
        <v>26</v>
      </c>
      <c r="C7" t="s">
        <v>31</v>
      </c>
      <c r="D7" s="1">
        <v>189</v>
      </c>
      <c r="G7" s="1">
        <v>0</v>
      </c>
      <c r="H7">
        <f>G7*D7</f>
        <v>0</v>
      </c>
      <c r="I7" s="1">
        <f>Table3[[#This Row],[Qté]]*Table3[[#This Row],[Weight]]</f>
        <v>0</v>
      </c>
    </row>
    <row r="8" spans="1:12" x14ac:dyDescent="0.3">
      <c r="A8" t="s">
        <v>56</v>
      </c>
      <c r="B8" t="s">
        <v>26</v>
      </c>
      <c r="C8" t="s">
        <v>30</v>
      </c>
      <c r="D8" s="1">
        <v>189</v>
      </c>
      <c r="G8" s="1">
        <v>0</v>
      </c>
      <c r="H8">
        <f>G8*D8</f>
        <v>0</v>
      </c>
      <c r="I8" s="1">
        <f>Table3[[#This Row],[Qté]]*Table3[[#This Row],[Weight]]</f>
        <v>0</v>
      </c>
      <c r="K8" s="9" t="s">
        <v>68</v>
      </c>
      <c r="L8" s="10"/>
    </row>
    <row r="9" spans="1:12" x14ac:dyDescent="0.3">
      <c r="A9" t="s">
        <v>56</v>
      </c>
      <c r="B9" t="s">
        <v>26</v>
      </c>
      <c r="C9" t="s">
        <v>32</v>
      </c>
      <c r="D9" s="1">
        <v>470</v>
      </c>
      <c r="G9" s="1">
        <v>0</v>
      </c>
      <c r="H9">
        <f>G9*D9</f>
        <v>0</v>
      </c>
      <c r="I9" s="1">
        <f>Table3[[#This Row],[Qté]]*Table3[[#This Row],[Weight]]</f>
        <v>0</v>
      </c>
      <c r="K9" s="6" t="s">
        <v>69</v>
      </c>
      <c r="L9" s="3" t="str">
        <f>IF(K2&lt;(240*3*400),"TRUE","FALSE")</f>
        <v>TRUE</v>
      </c>
    </row>
    <row r="10" spans="1:12" x14ac:dyDescent="0.3">
      <c r="A10" t="s">
        <v>56</v>
      </c>
      <c r="B10" t="s">
        <v>26</v>
      </c>
      <c r="C10" t="s">
        <v>29</v>
      </c>
      <c r="D10" s="1">
        <v>1400</v>
      </c>
      <c r="G10" s="1">
        <v>0</v>
      </c>
      <c r="H10">
        <f>G10*D10</f>
        <v>0</v>
      </c>
      <c r="I10" s="1">
        <f>Table3[[#This Row],[Qté]]*Table3[[#This Row],[Weight]]</f>
        <v>0</v>
      </c>
      <c r="K10" s="6" t="s">
        <v>70</v>
      </c>
      <c r="L10" s="3" t="str">
        <f>IF(K2&lt;(240*3*250),"TRUE","FALSE")</f>
        <v>TRUE</v>
      </c>
    </row>
    <row r="11" spans="1:12" x14ac:dyDescent="0.3">
      <c r="A11" t="s">
        <v>56</v>
      </c>
      <c r="B11" t="s">
        <v>26</v>
      </c>
      <c r="C11" t="s">
        <v>28</v>
      </c>
      <c r="D11" s="1">
        <v>550</v>
      </c>
      <c r="G11" s="1">
        <v>0</v>
      </c>
      <c r="H11">
        <f>G11*D11</f>
        <v>0</v>
      </c>
      <c r="I11" s="1">
        <f>Table3[[#This Row],[Qté]]*Table3[[#This Row],[Weight]]</f>
        <v>0</v>
      </c>
      <c r="K11" s="6" t="s">
        <v>71</v>
      </c>
      <c r="L11" s="3" t="str">
        <f>IF(K2&lt;(240*3*125),"TRUE","FALSE")</f>
        <v>TRUE</v>
      </c>
    </row>
    <row r="12" spans="1:12" x14ac:dyDescent="0.3">
      <c r="A12" t="s">
        <v>56</v>
      </c>
      <c r="B12" t="s">
        <v>26</v>
      </c>
      <c r="C12" t="s">
        <v>27</v>
      </c>
      <c r="D12" s="1">
        <v>285</v>
      </c>
      <c r="G12" s="1">
        <v>0</v>
      </c>
      <c r="H12">
        <f>G12*D12</f>
        <v>0</v>
      </c>
      <c r="I12" s="1">
        <f>Table3[[#This Row],[Qté]]*Table3[[#This Row],[Weight]]</f>
        <v>0</v>
      </c>
      <c r="K12" s="6" t="s">
        <v>72</v>
      </c>
      <c r="L12" s="3" t="str">
        <f>IF(K2&lt;(240*3*63),"TRUE","FALSE")</f>
        <v>TRUE</v>
      </c>
    </row>
    <row r="13" spans="1:12" x14ac:dyDescent="0.3">
      <c r="A13" t="s">
        <v>56</v>
      </c>
      <c r="B13" t="s">
        <v>41</v>
      </c>
      <c r="C13" t="s">
        <v>44</v>
      </c>
      <c r="D13" s="1">
        <v>1194</v>
      </c>
      <c r="G13" s="1">
        <v>0</v>
      </c>
      <c r="H13">
        <f>G13*D13</f>
        <v>0</v>
      </c>
      <c r="I13" s="1">
        <f>Table3[[#This Row],[Qté]]*Table3[[#This Row],[Weight]]</f>
        <v>0</v>
      </c>
      <c r="K13" s="6" t="s">
        <v>73</v>
      </c>
      <c r="L13" s="3" t="str">
        <f>IF(K2&lt;(240*3*32),"TRUE","FALSE")</f>
        <v>TRUE</v>
      </c>
    </row>
    <row r="14" spans="1:12" x14ac:dyDescent="0.3">
      <c r="A14" t="s">
        <v>56</v>
      </c>
      <c r="B14" t="s">
        <v>41</v>
      </c>
      <c r="C14" t="s">
        <v>45</v>
      </c>
      <c r="D14" s="1">
        <v>1020</v>
      </c>
      <c r="G14" s="1">
        <v>0</v>
      </c>
      <c r="H14">
        <f>G14*D14</f>
        <v>0</v>
      </c>
      <c r="I14" s="1">
        <f>Table3[[#This Row],[Qté]]*Table3[[#This Row],[Weight]]</f>
        <v>0</v>
      </c>
      <c r="K14" s="6" t="s">
        <v>74</v>
      </c>
      <c r="L14" s="3" t="str">
        <f>IF(K2&lt;(240*3*16),"TRUE","FALSE")</f>
        <v>TRUE</v>
      </c>
    </row>
    <row r="15" spans="1:12" x14ac:dyDescent="0.3">
      <c r="A15" t="s">
        <v>55</v>
      </c>
      <c r="B15" t="s">
        <v>41</v>
      </c>
      <c r="C15" t="s">
        <v>67</v>
      </c>
      <c r="D15" s="1">
        <v>120</v>
      </c>
      <c r="G15" s="1">
        <v>0</v>
      </c>
      <c r="H15">
        <f>G15*D15</f>
        <v>0</v>
      </c>
      <c r="I15" s="1">
        <f>Table3[[#This Row],[Qté]]*Table3[[#This Row],[Weight]]</f>
        <v>0</v>
      </c>
      <c r="K15" s="6" t="s">
        <v>75</v>
      </c>
      <c r="L15" s="3" t="str">
        <f>IF(K2&lt;(240*32),"TRUE","FALSE")</f>
        <v>TRUE</v>
      </c>
    </row>
    <row r="16" spans="1:12" x14ac:dyDescent="0.3">
      <c r="A16" t="s">
        <v>56</v>
      </c>
      <c r="B16" t="s">
        <v>41</v>
      </c>
      <c r="C16" t="s">
        <v>43</v>
      </c>
      <c r="D16" s="1">
        <v>400</v>
      </c>
      <c r="G16" s="1">
        <v>0</v>
      </c>
      <c r="H16">
        <f>G16*D16</f>
        <v>0</v>
      </c>
      <c r="I16" s="1">
        <f>Table3[[#This Row],[Qté]]*Table3[[#This Row],[Weight]]</f>
        <v>0</v>
      </c>
      <c r="K16" s="7" t="s">
        <v>76</v>
      </c>
      <c r="L16" s="5" t="str">
        <f>IF(K2&lt;(240*16),"TRUE","FALSE")</f>
        <v>TRUE</v>
      </c>
    </row>
    <row r="17" spans="1:12" x14ac:dyDescent="0.3">
      <c r="A17" t="s">
        <v>56</v>
      </c>
      <c r="B17" t="s">
        <v>41</v>
      </c>
      <c r="C17" t="s">
        <v>42</v>
      </c>
      <c r="D17" s="1">
        <v>260</v>
      </c>
      <c r="G17" s="1">
        <v>0</v>
      </c>
      <c r="H17">
        <f>G17*D17</f>
        <v>0</v>
      </c>
      <c r="I17" s="1">
        <f>Table3[[#This Row],[Qté]]*Table3[[#This Row],[Weight]]</f>
        <v>0</v>
      </c>
    </row>
    <row r="18" spans="1:12" x14ac:dyDescent="0.3">
      <c r="A18" t="s">
        <v>55</v>
      </c>
      <c r="B18" t="s">
        <v>66</v>
      </c>
      <c r="C18" t="s">
        <v>64</v>
      </c>
      <c r="D18" s="1">
        <v>30</v>
      </c>
      <c r="G18" s="1">
        <v>0</v>
      </c>
      <c r="H18">
        <f>G18*D18</f>
        <v>0</v>
      </c>
      <c r="I18" s="1">
        <f>Table3[[#This Row],[Qté]]*Table3[[#This Row],[Weight]]</f>
        <v>0</v>
      </c>
      <c r="K18" s="9" t="s">
        <v>77</v>
      </c>
      <c r="L18" s="10"/>
    </row>
    <row r="19" spans="1:12" x14ac:dyDescent="0.3">
      <c r="A19" t="s">
        <v>56</v>
      </c>
      <c r="B19" t="s">
        <v>10</v>
      </c>
      <c r="C19" t="s">
        <v>35</v>
      </c>
      <c r="D19" s="1">
        <v>600</v>
      </c>
      <c r="G19" s="1">
        <v>0</v>
      </c>
      <c r="H19">
        <f>G19*D19</f>
        <v>0</v>
      </c>
      <c r="I19" s="1">
        <f>Table3[[#This Row],[Qté]]*Table3[[#This Row],[Weight]]</f>
        <v>0</v>
      </c>
      <c r="K19" s="6" t="s">
        <v>78</v>
      </c>
      <c r="L19" s="3" t="str">
        <f>IF(K2&lt;(240*3*32),"TRUE","FALSE")</f>
        <v>TRUE</v>
      </c>
    </row>
    <row r="20" spans="1:12" x14ac:dyDescent="0.3">
      <c r="A20" t="s">
        <v>56</v>
      </c>
      <c r="B20" t="s">
        <v>10</v>
      </c>
      <c r="C20" t="s">
        <v>94</v>
      </c>
      <c r="D20" s="1">
        <v>1150</v>
      </c>
      <c r="E20" s="1">
        <v>36.9</v>
      </c>
      <c r="G20" s="1">
        <v>0</v>
      </c>
      <c r="H20">
        <f>G20*D20</f>
        <v>0</v>
      </c>
      <c r="I20" s="1">
        <f>Table3[[#This Row],[Qté]]*Table3[[#This Row],[Weight]]</f>
        <v>0</v>
      </c>
      <c r="K20" s="6" t="s">
        <v>79</v>
      </c>
      <c r="L20" s="3" t="str">
        <f>IF(K2&lt;(240*3*32),"TRUE","FALSE")</f>
        <v>TRUE</v>
      </c>
    </row>
    <row r="21" spans="1:12" x14ac:dyDescent="0.3">
      <c r="A21" t="s">
        <v>56</v>
      </c>
      <c r="B21" t="s">
        <v>10</v>
      </c>
      <c r="C21" t="s">
        <v>25</v>
      </c>
      <c r="D21" s="1">
        <v>750</v>
      </c>
      <c r="E21" s="1">
        <v>24.3</v>
      </c>
      <c r="G21" s="1">
        <v>0</v>
      </c>
      <c r="H21">
        <f>G21*D21</f>
        <v>0</v>
      </c>
      <c r="I21" s="1">
        <f>Table3[[#This Row],[Qté]]*Table3[[#This Row],[Weight]]</f>
        <v>0</v>
      </c>
      <c r="K21" s="6" t="s">
        <v>80</v>
      </c>
      <c r="L21" s="3" t="str">
        <f>L12</f>
        <v>TRUE</v>
      </c>
    </row>
    <row r="22" spans="1:12" x14ac:dyDescent="0.3">
      <c r="A22" t="s">
        <v>56</v>
      </c>
      <c r="B22" t="s">
        <v>10</v>
      </c>
      <c r="C22" t="s">
        <v>34</v>
      </c>
      <c r="D22" s="1">
        <v>470</v>
      </c>
      <c r="E22" s="1">
        <v>15</v>
      </c>
      <c r="G22" s="1">
        <v>0</v>
      </c>
      <c r="H22">
        <f>G22*D22</f>
        <v>0</v>
      </c>
      <c r="I22" s="1">
        <f>Table3[[#This Row],[Qté]]*Table3[[#This Row],[Weight]]</f>
        <v>0</v>
      </c>
      <c r="K22" s="6" t="s">
        <v>100</v>
      </c>
      <c r="L22" s="3" t="str">
        <f>IF(K2&lt;(240*3*125),"TRUE","FALSE")</f>
        <v>TRUE</v>
      </c>
    </row>
    <row r="23" spans="1:12" x14ac:dyDescent="0.3">
      <c r="A23" t="s">
        <v>56</v>
      </c>
      <c r="B23" t="s">
        <v>10</v>
      </c>
      <c r="C23" t="s">
        <v>33</v>
      </c>
      <c r="D23" s="1">
        <v>670</v>
      </c>
      <c r="E23" s="1">
        <v>22</v>
      </c>
      <c r="G23" s="1">
        <v>0</v>
      </c>
      <c r="H23">
        <f>G23*D23</f>
        <v>0</v>
      </c>
      <c r="I23" s="1">
        <f>Table3[[#This Row],[Qté]]*Table3[[#This Row],[Weight]]</f>
        <v>0</v>
      </c>
      <c r="K23" s="6" t="s">
        <v>101</v>
      </c>
      <c r="L23" s="3" t="str">
        <f>IF(K2&lt;(240*3*125),"TRUE","FALSE")</f>
        <v>TRUE</v>
      </c>
    </row>
    <row r="24" spans="1:12" x14ac:dyDescent="0.3">
      <c r="A24" t="s">
        <v>56</v>
      </c>
      <c r="B24" t="s">
        <v>10</v>
      </c>
      <c r="C24" t="s">
        <v>24</v>
      </c>
      <c r="D24" s="1">
        <v>1250</v>
      </c>
      <c r="E24" s="1">
        <v>41</v>
      </c>
      <c r="G24" s="1">
        <v>0</v>
      </c>
      <c r="H24">
        <f>G24*D24</f>
        <v>0</v>
      </c>
      <c r="I24" s="1">
        <f>Table3[[#This Row],[Qté]]*Table3[[#This Row],[Weight]]</f>
        <v>0</v>
      </c>
      <c r="K24" s="6" t="s">
        <v>102</v>
      </c>
      <c r="L24" s="3" t="str">
        <f>IF(K2&lt;(240*3*63),"TRUE","FALSE")</f>
        <v>TRUE</v>
      </c>
    </row>
    <row r="25" spans="1:12" x14ac:dyDescent="0.3">
      <c r="A25" t="s">
        <v>56</v>
      </c>
      <c r="B25" t="s">
        <v>10</v>
      </c>
      <c r="C25" t="s">
        <v>95</v>
      </c>
      <c r="D25" s="1">
        <v>950</v>
      </c>
      <c r="E25" s="1">
        <v>28.2</v>
      </c>
      <c r="G25" s="1">
        <v>0</v>
      </c>
      <c r="H25">
        <f>G25*D25</f>
        <v>0</v>
      </c>
      <c r="I25" s="1">
        <f>Table3[[#This Row],[Qté]]*Table3[[#This Row],[Weight]]</f>
        <v>0</v>
      </c>
      <c r="K25" s="6" t="s">
        <v>81</v>
      </c>
      <c r="L25" s="3" t="str">
        <f>IF(K2&lt;(240*3*63),"TRUE","FALSE")</f>
        <v>TRUE</v>
      </c>
    </row>
    <row r="26" spans="1:12" x14ac:dyDescent="0.3">
      <c r="A26" t="s">
        <v>56</v>
      </c>
      <c r="B26" t="s">
        <v>10</v>
      </c>
      <c r="C26" t="s">
        <v>12</v>
      </c>
      <c r="D26" s="1">
        <v>2000</v>
      </c>
      <c r="E26" s="1">
        <v>38.4</v>
      </c>
      <c r="G26" s="1">
        <v>0</v>
      </c>
      <c r="H26">
        <f>G26*D26</f>
        <v>0</v>
      </c>
      <c r="I26" s="1">
        <f>Table3[[#This Row],[Qté]]*Table3[[#This Row],[Weight]]</f>
        <v>0</v>
      </c>
      <c r="K26" s="6"/>
      <c r="L26" s="3"/>
    </row>
    <row r="27" spans="1:12" x14ac:dyDescent="0.3">
      <c r="A27" t="s">
        <v>56</v>
      </c>
      <c r="B27" t="s">
        <v>10</v>
      </c>
      <c r="C27" t="s">
        <v>11</v>
      </c>
      <c r="D27" s="1">
        <v>2000</v>
      </c>
      <c r="E27" s="1">
        <v>37.9</v>
      </c>
      <c r="G27" s="1">
        <v>0</v>
      </c>
      <c r="H27">
        <f>G27*D27</f>
        <v>0</v>
      </c>
      <c r="I27" s="1">
        <f>Table3[[#This Row],[Qté]]*Table3[[#This Row],[Weight]]</f>
        <v>0</v>
      </c>
      <c r="K27" s="6" t="s">
        <v>82</v>
      </c>
      <c r="L27" s="3" t="str">
        <f>IF(K2&lt;(240*3*32),"TRUE","FALSE")</f>
        <v>TRUE</v>
      </c>
    </row>
    <row r="28" spans="1:12" x14ac:dyDescent="0.3">
      <c r="A28" t="s">
        <v>55</v>
      </c>
      <c r="B28" t="s">
        <v>10</v>
      </c>
      <c r="C28" t="s">
        <v>103</v>
      </c>
      <c r="D28" s="1">
        <v>420</v>
      </c>
      <c r="E28" s="1">
        <v>15.7</v>
      </c>
      <c r="G28" s="1">
        <v>0</v>
      </c>
      <c r="H28">
        <f>G28*D28</f>
        <v>0</v>
      </c>
      <c r="I28" s="1">
        <f>Table3[[#This Row],[Qté]]*Table3[[#This Row],[Weight]]</f>
        <v>0</v>
      </c>
      <c r="K28" s="6" t="s">
        <v>83</v>
      </c>
      <c r="L28" s="3" t="str">
        <f>IF(K2&lt;(240*3*32),"TRUE","FALSE")</f>
        <v>TRUE</v>
      </c>
    </row>
    <row r="29" spans="1:12" x14ac:dyDescent="0.3">
      <c r="A29" t="s">
        <v>55</v>
      </c>
      <c r="B29" t="s">
        <v>13</v>
      </c>
      <c r="C29" t="s">
        <v>37</v>
      </c>
      <c r="D29" s="1">
        <v>115</v>
      </c>
      <c r="G29" s="1">
        <v>0</v>
      </c>
      <c r="H29">
        <f>G29*D29</f>
        <v>0</v>
      </c>
      <c r="I29" s="1">
        <f>Table3[[#This Row],[Qté]]*Table3[[#This Row],[Weight]]</f>
        <v>0</v>
      </c>
      <c r="K29" s="6" t="s">
        <v>84</v>
      </c>
      <c r="L29" s="3" t="str">
        <f>IF(K2&lt;(240*3*63),"TRUE","FALSE")</f>
        <v>TRUE</v>
      </c>
    </row>
    <row r="30" spans="1:12" x14ac:dyDescent="0.3">
      <c r="A30" t="s">
        <v>55</v>
      </c>
      <c r="B30" t="s">
        <v>13</v>
      </c>
      <c r="C30" t="s">
        <v>96</v>
      </c>
      <c r="D30" s="1">
        <v>300</v>
      </c>
      <c r="G30" s="1">
        <v>0</v>
      </c>
      <c r="H30">
        <f>G30*D30</f>
        <v>0</v>
      </c>
      <c r="I30" s="1">
        <f>Table3[[#This Row],[Qté]]*Table3[[#This Row],[Weight]]</f>
        <v>0</v>
      </c>
      <c r="K30" s="6" t="s">
        <v>85</v>
      </c>
      <c r="L30" s="3" t="str">
        <f>IF(K2&lt;(240*3*63),"TRUE","FALSE")</f>
        <v>TRUE</v>
      </c>
    </row>
    <row r="31" spans="1:12" x14ac:dyDescent="0.3">
      <c r="A31" t="s">
        <v>54</v>
      </c>
      <c r="B31" t="s">
        <v>13</v>
      </c>
      <c r="C31" t="s">
        <v>17</v>
      </c>
      <c r="D31" s="1">
        <v>2500</v>
      </c>
      <c r="E31" s="1">
        <v>23</v>
      </c>
      <c r="G31" s="1">
        <v>0</v>
      </c>
      <c r="H31">
        <f>G31*D31</f>
        <v>0</v>
      </c>
      <c r="I31" s="1">
        <f>Table3[[#This Row],[Qté]]*Table3[[#This Row],[Weight]]</f>
        <v>0</v>
      </c>
      <c r="K31" s="6" t="s">
        <v>86</v>
      </c>
      <c r="L31" s="3" t="str">
        <f>IF(K2&lt;(240*3*125),"TRUE","FALSE")</f>
        <v>TRUE</v>
      </c>
    </row>
    <row r="32" spans="1:12" x14ac:dyDescent="0.3">
      <c r="A32" t="s">
        <v>54</v>
      </c>
      <c r="B32" t="s">
        <v>13</v>
      </c>
      <c r="C32" t="s">
        <v>18</v>
      </c>
      <c r="D32" s="1">
        <v>2000</v>
      </c>
      <c r="E32" s="1">
        <v>23</v>
      </c>
      <c r="G32" s="1">
        <v>0</v>
      </c>
      <c r="H32">
        <f>G32*D32</f>
        <v>0</v>
      </c>
      <c r="I32" s="1">
        <f>Table3[[#This Row],[Qté]]*Table3[[#This Row],[Weight]]</f>
        <v>0</v>
      </c>
      <c r="K32" s="6" t="s">
        <v>87</v>
      </c>
      <c r="L32" s="3" t="str">
        <f>IF(K2&lt;(240*3*125),"TRUE","FALSE")</f>
        <v>TRUE</v>
      </c>
    </row>
    <row r="33" spans="1:12" x14ac:dyDescent="0.3">
      <c r="A33" t="s">
        <v>54</v>
      </c>
      <c r="B33" t="s">
        <v>13</v>
      </c>
      <c r="C33" t="s">
        <v>16</v>
      </c>
      <c r="D33" s="1">
        <v>2000</v>
      </c>
      <c r="E33" s="1">
        <v>23</v>
      </c>
      <c r="G33" s="1">
        <v>0</v>
      </c>
      <c r="H33">
        <f>G33*D33</f>
        <v>0</v>
      </c>
      <c r="I33" s="1">
        <f>Table3[[#This Row],[Qté]]*Table3[[#This Row],[Weight]]</f>
        <v>0</v>
      </c>
      <c r="K33" s="6" t="s">
        <v>88</v>
      </c>
      <c r="L33" s="3" t="str">
        <f>IF(K2&lt;(240*3*250),"TRUE","FALSE")</f>
        <v>TRUE</v>
      </c>
    </row>
    <row r="34" spans="1:12" x14ac:dyDescent="0.3">
      <c r="A34" t="s">
        <v>55</v>
      </c>
      <c r="B34" t="s">
        <v>13</v>
      </c>
      <c r="C34" t="s">
        <v>36</v>
      </c>
      <c r="D34" s="1">
        <v>247</v>
      </c>
      <c r="G34" s="1">
        <v>0</v>
      </c>
      <c r="H34">
        <f>G34*D34</f>
        <v>0</v>
      </c>
      <c r="I34" s="1">
        <f>Table3[[#This Row],[Qté]]*Table3[[#This Row],[Weight]]</f>
        <v>0</v>
      </c>
      <c r="K34" s="6" t="s">
        <v>89</v>
      </c>
      <c r="L34" s="3" t="str">
        <f>IF(K2&lt;(240*3*400),"TRUE","FALSE")</f>
        <v>TRUE</v>
      </c>
    </row>
    <row r="35" spans="1:12" x14ac:dyDescent="0.3">
      <c r="A35" t="s">
        <v>54</v>
      </c>
      <c r="B35" t="s">
        <v>13</v>
      </c>
      <c r="C35" t="s">
        <v>15</v>
      </c>
      <c r="D35" s="1">
        <v>1000</v>
      </c>
      <c r="E35" s="1">
        <v>15</v>
      </c>
      <c r="G35" s="1">
        <v>0</v>
      </c>
      <c r="H35">
        <f>G35*D35</f>
        <v>0</v>
      </c>
      <c r="I35" s="1">
        <f>Table3[[#This Row],[Qté]]*Table3[[#This Row],[Weight]]</f>
        <v>0</v>
      </c>
      <c r="K35" s="6" t="s">
        <v>90</v>
      </c>
      <c r="L35" s="3" t="str">
        <f>IF(K2&lt;(240*3*250),"TRUE","FALSE")</f>
        <v>TRUE</v>
      </c>
    </row>
    <row r="36" spans="1:12" x14ac:dyDescent="0.3">
      <c r="A36" t="s">
        <v>54</v>
      </c>
      <c r="B36" t="s">
        <v>13</v>
      </c>
      <c r="C36" t="s">
        <v>14</v>
      </c>
      <c r="D36" s="1">
        <v>1000</v>
      </c>
      <c r="E36" s="1">
        <v>15</v>
      </c>
      <c r="G36" s="1">
        <v>0</v>
      </c>
      <c r="H36">
        <f>G36*D36</f>
        <v>0</v>
      </c>
      <c r="I36" s="1">
        <f>Table3[[#This Row],[Qté]]*Table3[[#This Row],[Weight]]</f>
        <v>0</v>
      </c>
      <c r="K36" s="7" t="s">
        <v>91</v>
      </c>
      <c r="L36" s="5" t="str">
        <f>IF(K2&lt;(240*3*400),"TRUE","FALSE")</f>
        <v>TRUE</v>
      </c>
    </row>
    <row r="37" spans="1:12" x14ac:dyDescent="0.3">
      <c r="A37" t="s">
        <v>54</v>
      </c>
      <c r="B37" t="s">
        <v>13</v>
      </c>
      <c r="C37" t="s">
        <v>20</v>
      </c>
      <c r="D37" s="1">
        <v>2000</v>
      </c>
      <c r="G37" s="1">
        <v>0</v>
      </c>
      <c r="H37">
        <f>G37*D37</f>
        <v>0</v>
      </c>
      <c r="I37" s="1">
        <f>Table3[[#This Row],[Qté]]*Table3[[#This Row],[Weight]]</f>
        <v>0</v>
      </c>
    </row>
    <row r="38" spans="1:12" x14ac:dyDescent="0.3">
      <c r="A38" t="s">
        <v>54</v>
      </c>
      <c r="B38" t="s">
        <v>13</v>
      </c>
      <c r="C38" t="s">
        <v>19</v>
      </c>
      <c r="D38" s="1">
        <v>1000</v>
      </c>
      <c r="G38" s="1">
        <v>0</v>
      </c>
      <c r="H38">
        <f>G38*D38</f>
        <v>0</v>
      </c>
      <c r="I38" s="1">
        <f>Table3[[#This Row],[Qté]]*Table3[[#This Row],[Weight]]</f>
        <v>0</v>
      </c>
    </row>
    <row r="39" spans="1:12" x14ac:dyDescent="0.3">
      <c r="A39" t="s">
        <v>55</v>
      </c>
      <c r="B39" t="s">
        <v>2</v>
      </c>
      <c r="C39" t="s">
        <v>3</v>
      </c>
      <c r="D39" s="1">
        <v>650</v>
      </c>
      <c r="E39" s="1">
        <v>13.5</v>
      </c>
      <c r="G39" s="1">
        <v>0</v>
      </c>
      <c r="H39">
        <f>G39*D39</f>
        <v>0</v>
      </c>
      <c r="I39" s="1">
        <f>Table3[[#This Row],[Qté]]*Table3[[#This Row],[Weight]]</f>
        <v>0</v>
      </c>
    </row>
    <row r="40" spans="1:12" x14ac:dyDescent="0.3">
      <c r="A40" t="s">
        <v>55</v>
      </c>
      <c r="B40" t="s">
        <v>2</v>
      </c>
      <c r="C40" t="s">
        <v>4</v>
      </c>
      <c r="D40" s="1">
        <v>465</v>
      </c>
      <c r="E40" s="1">
        <v>8.1</v>
      </c>
      <c r="G40" s="1">
        <v>0</v>
      </c>
      <c r="H40">
        <f>G40*D40</f>
        <v>0</v>
      </c>
      <c r="I40" s="1">
        <f>Table3[[#This Row],[Qté]]*Table3[[#This Row],[Weight]]</f>
        <v>0</v>
      </c>
    </row>
    <row r="41" spans="1:12" x14ac:dyDescent="0.3">
      <c r="A41" t="s">
        <v>55</v>
      </c>
      <c r="B41" t="s">
        <v>2</v>
      </c>
      <c r="C41" t="s">
        <v>5</v>
      </c>
      <c r="D41" s="1">
        <v>630</v>
      </c>
      <c r="E41" s="1">
        <v>14.5</v>
      </c>
      <c r="G41" s="1">
        <v>0</v>
      </c>
      <c r="H41">
        <f>G41*D41</f>
        <v>0</v>
      </c>
      <c r="I41" s="1">
        <f>Table3[[#This Row],[Qté]]*Table3[[#This Row],[Weight]]</f>
        <v>0</v>
      </c>
    </row>
    <row r="42" spans="1:12" x14ac:dyDescent="0.3">
      <c r="A42" t="s">
        <v>55</v>
      </c>
      <c r="B42" t="s">
        <v>2</v>
      </c>
      <c r="C42" t="s">
        <v>6</v>
      </c>
      <c r="D42" s="1">
        <v>450</v>
      </c>
      <c r="E42" s="1">
        <v>8.9</v>
      </c>
      <c r="G42" s="1">
        <v>0</v>
      </c>
      <c r="H42">
        <f>G42*D42</f>
        <v>0</v>
      </c>
      <c r="I42" s="1">
        <f>Table3[[#This Row],[Qté]]*Table3[[#This Row],[Weight]]</f>
        <v>0</v>
      </c>
    </row>
    <row r="43" spans="1:12" x14ac:dyDescent="0.3">
      <c r="A43" t="s">
        <v>55</v>
      </c>
      <c r="B43" t="s">
        <v>2</v>
      </c>
      <c r="C43" t="s">
        <v>7</v>
      </c>
      <c r="D43" s="1">
        <v>236</v>
      </c>
      <c r="E43" s="1">
        <v>6.1</v>
      </c>
      <c r="G43" s="1">
        <v>0</v>
      </c>
      <c r="H43">
        <f>G43*D43</f>
        <v>0</v>
      </c>
      <c r="I43" s="1">
        <f>Table3[[#This Row],[Qté]]*Table3[[#This Row],[Weight]]</f>
        <v>0</v>
      </c>
    </row>
    <row r="44" spans="1:12" x14ac:dyDescent="0.3">
      <c r="A44" t="s">
        <v>55</v>
      </c>
      <c r="B44" t="s">
        <v>57</v>
      </c>
      <c r="C44" t="s">
        <v>62</v>
      </c>
      <c r="D44" s="1">
        <v>85</v>
      </c>
      <c r="G44" s="1">
        <v>0</v>
      </c>
      <c r="H44">
        <f>G44*D44</f>
        <v>0</v>
      </c>
      <c r="I44" s="1">
        <f>Table3[[#This Row],[Qté]]*Table3[[#This Row],[Weight]]</f>
        <v>0</v>
      </c>
    </row>
    <row r="45" spans="1:12" x14ac:dyDescent="0.3">
      <c r="A45" t="s">
        <v>55</v>
      </c>
      <c r="B45" t="s">
        <v>57</v>
      </c>
      <c r="C45" t="s">
        <v>58</v>
      </c>
      <c r="D45" s="1">
        <v>120</v>
      </c>
      <c r="G45" s="1">
        <v>0</v>
      </c>
      <c r="H45">
        <f>G45*D45</f>
        <v>0</v>
      </c>
      <c r="I45" s="1">
        <f>Table3[[#This Row],[Qté]]*Table3[[#This Row],[Weight]]</f>
        <v>0</v>
      </c>
    </row>
    <row r="46" spans="1:12" x14ac:dyDescent="0.3">
      <c r="A46" t="s">
        <v>55</v>
      </c>
      <c r="B46" t="s">
        <v>57</v>
      </c>
      <c r="C46" t="s">
        <v>61</v>
      </c>
      <c r="D46" s="1">
        <v>140</v>
      </c>
      <c r="G46" s="1">
        <v>0</v>
      </c>
      <c r="H46">
        <f>G46*D46</f>
        <v>0</v>
      </c>
      <c r="I46" s="1">
        <f>Table3[[#This Row],[Qté]]*Table3[[#This Row],[Weight]]</f>
        <v>0</v>
      </c>
    </row>
    <row r="47" spans="1:12" x14ac:dyDescent="0.3">
      <c r="A47" t="s">
        <v>55</v>
      </c>
      <c r="B47" t="s">
        <v>57</v>
      </c>
      <c r="C47" t="s">
        <v>65</v>
      </c>
      <c r="D47" s="1">
        <v>120</v>
      </c>
      <c r="G47" s="1">
        <v>0</v>
      </c>
      <c r="H47">
        <f>G47*D47</f>
        <v>0</v>
      </c>
      <c r="I47" s="1">
        <f>Table3[[#This Row],[Qté]]*Table3[[#This Row],[Weight]]</f>
        <v>0</v>
      </c>
    </row>
    <row r="48" spans="1:12" x14ac:dyDescent="0.3">
      <c r="A48" t="s">
        <v>55</v>
      </c>
      <c r="B48" t="s">
        <v>57</v>
      </c>
      <c r="C48" t="s">
        <v>63</v>
      </c>
      <c r="D48" s="1">
        <v>30</v>
      </c>
      <c r="G48" s="1">
        <v>0</v>
      </c>
      <c r="H48">
        <f>G48*D48</f>
        <v>0</v>
      </c>
      <c r="I48" s="1">
        <f>Table3[[#This Row],[Qté]]*Table3[[#This Row],[Weight]]</f>
        <v>0</v>
      </c>
    </row>
    <row r="49" spans="1:9" x14ac:dyDescent="0.3">
      <c r="A49" t="s">
        <v>55</v>
      </c>
      <c r="B49" t="s">
        <v>57</v>
      </c>
      <c r="C49" t="s">
        <v>59</v>
      </c>
      <c r="D49" s="1">
        <v>180</v>
      </c>
      <c r="G49" s="1">
        <v>0</v>
      </c>
      <c r="H49">
        <f>G49*D49</f>
        <v>0</v>
      </c>
      <c r="I49" s="1">
        <f>Table3[[#This Row],[Qté]]*Table3[[#This Row],[Weight]]</f>
        <v>0</v>
      </c>
    </row>
    <row r="50" spans="1:9" x14ac:dyDescent="0.3">
      <c r="A50" t="s">
        <v>55</v>
      </c>
      <c r="B50" t="s">
        <v>57</v>
      </c>
      <c r="C50" t="s">
        <v>60</v>
      </c>
      <c r="D50" s="1">
        <v>680</v>
      </c>
      <c r="G50" s="1">
        <v>0</v>
      </c>
      <c r="H50">
        <f>G50*D50</f>
        <v>0</v>
      </c>
      <c r="I50" s="1">
        <f>Table3[[#This Row],[Qté]]*Table3[[#This Row],[Weight]]</f>
        <v>0</v>
      </c>
    </row>
    <row r="51" spans="1:9" x14ac:dyDescent="0.3">
      <c r="A51" t="s">
        <v>56</v>
      </c>
      <c r="B51" t="s">
        <v>38</v>
      </c>
      <c r="C51" t="s">
        <v>40</v>
      </c>
      <c r="D51" s="1">
        <v>620</v>
      </c>
      <c r="G51" s="1">
        <v>0</v>
      </c>
      <c r="H51">
        <f>G51*D51</f>
        <v>0</v>
      </c>
      <c r="I51" s="1">
        <f>Table3[[#This Row],[Qté]]*Table3[[#This Row],[Weight]]</f>
        <v>0</v>
      </c>
    </row>
    <row r="52" spans="1:9" x14ac:dyDescent="0.3">
      <c r="A52" t="s">
        <v>56</v>
      </c>
      <c r="B52" t="s">
        <v>38</v>
      </c>
      <c r="C52" t="s">
        <v>39</v>
      </c>
      <c r="D52" s="1">
        <v>550</v>
      </c>
      <c r="G52" s="1">
        <v>0</v>
      </c>
      <c r="H52">
        <f>G52*D52</f>
        <v>0</v>
      </c>
      <c r="I52" s="1">
        <f>Table3[[#This Row],[Qté]]*Table3[[#This Row],[Weight]]</f>
        <v>0</v>
      </c>
    </row>
  </sheetData>
  <mergeCells count="3">
    <mergeCell ref="K1:L1"/>
    <mergeCell ref="K8:L8"/>
    <mergeCell ref="K18:L18"/>
  </mergeCells>
  <conditionalFormatting sqref="K16:L16">
    <cfRule type="expression" dxfId="15" priority="8">
      <formula>$L$16="FALSE"</formula>
    </cfRule>
    <cfRule type="expression" dxfId="14" priority="16">
      <formula>$L$16</formula>
    </cfRule>
  </conditionalFormatting>
  <conditionalFormatting sqref="K15:L15">
    <cfRule type="expression" dxfId="13" priority="7">
      <formula>$L$15="FALSE"</formula>
    </cfRule>
    <cfRule type="expression" dxfId="12" priority="15">
      <formula>$L$15</formula>
    </cfRule>
  </conditionalFormatting>
  <conditionalFormatting sqref="K14:L14">
    <cfRule type="expression" dxfId="11" priority="6">
      <formula>$L$14="FALSE"</formula>
    </cfRule>
    <cfRule type="expression" dxfId="10" priority="14">
      <formula>$L$14</formula>
    </cfRule>
  </conditionalFormatting>
  <conditionalFormatting sqref="K13:L13">
    <cfRule type="expression" dxfId="9" priority="5">
      <formula>$L$13="FALSE"</formula>
    </cfRule>
    <cfRule type="expression" dxfId="8" priority="13">
      <formula>$L$13</formula>
    </cfRule>
  </conditionalFormatting>
  <conditionalFormatting sqref="K12:L12">
    <cfRule type="expression" dxfId="7" priority="4">
      <formula>$L$12="FALSE"</formula>
    </cfRule>
    <cfRule type="expression" dxfId="6" priority="12">
      <formula>$L$12</formula>
    </cfRule>
  </conditionalFormatting>
  <conditionalFormatting sqref="K11:L11">
    <cfRule type="expression" dxfId="5" priority="3">
      <formula>$L$11="FALSE"</formula>
    </cfRule>
    <cfRule type="expression" dxfId="4" priority="11">
      <formula>$L$11</formula>
    </cfRule>
  </conditionalFormatting>
  <conditionalFormatting sqref="K10:L10">
    <cfRule type="expression" dxfId="3" priority="2">
      <formula>$L$10="FALSE"</formula>
    </cfRule>
    <cfRule type="expression" dxfId="2" priority="10">
      <formula>$L$10</formula>
    </cfRule>
  </conditionalFormatting>
  <conditionalFormatting sqref="K9:L9">
    <cfRule type="expression" dxfId="1" priority="1">
      <formula>$L$9="FALSE"</formula>
    </cfRule>
    <cfRule type="expression" dxfId="0" priority="9">
      <formula>$L$9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Pierre-Henry PAULY</dc:creator>
  <cp:lastModifiedBy>Pierre-Henry PAULY</cp:lastModifiedBy>
  <dcterms:created xsi:type="dcterms:W3CDTF">2015-06-05T18:17:20Z</dcterms:created>
  <dcterms:modified xsi:type="dcterms:W3CDTF">2023-03-16T09:48:20Z</dcterms:modified>
</cp:coreProperties>
</file>